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1850" windowHeight="6345" activeTab="0"/>
  </bookViews>
  <sheets>
    <sheet name="DeltaV" sheetId="1" r:id="rId1"/>
    <sheet name="Datos Cables" sheetId="2" r:id="rId2"/>
    <sheet name="Tabla Coseno Seno" sheetId="3" r:id="rId3"/>
  </sheets>
  <definedNames>
    <definedName name="_xlnm.Print_Area" localSheetId="0">'DeltaV'!$B$1:$D$19</definedName>
    <definedName name="Datos">'Datos Cables'!$A$5:$A$26</definedName>
    <definedName name="DatosCables">'Datos Cables'!$A$5:$A$26</definedName>
    <definedName name="Tipo">'Datos Cables'!$G$5:$G$6</definedName>
  </definedNames>
  <calcPr fullCalcOnLoad="1"/>
</workbook>
</file>

<file path=xl/comments1.xml><?xml version="1.0" encoding="utf-8"?>
<comments xmlns="http://schemas.openxmlformats.org/spreadsheetml/2006/main">
  <authors>
    <author>Horacio Salva?a</author>
    <author>WinuE</author>
  </authors>
  <commentList>
    <comment ref="C12" authorId="0">
      <text>
        <r>
          <rPr>
            <sz val="8"/>
            <rFont val="Tahoma"/>
            <family val="0"/>
          </rPr>
          <t xml:space="preserve">
1 = Unipolar
2 = Bi, Tri o Tetrapolar</t>
        </r>
      </text>
    </comment>
    <comment ref="I10" authorId="0">
      <text>
        <r>
          <rPr>
            <sz val="8"/>
            <rFont val="Tahoma"/>
            <family val="0"/>
          </rPr>
          <t xml:space="preserve">
P = Preensamblado
S = Sintenax</t>
        </r>
      </text>
    </comment>
    <comment ref="I12" authorId="0">
      <text>
        <r>
          <rPr>
            <sz val="8"/>
            <rFont val="Tahoma"/>
            <family val="0"/>
          </rPr>
          <t xml:space="preserve">
1 = Unipolar
2 = Bipolar</t>
        </r>
      </text>
    </comment>
    <comment ref="B19" authorId="0">
      <text>
        <r>
          <rPr>
            <sz val="8"/>
            <rFont val="Tahoma"/>
            <family val="0"/>
          </rPr>
          <t xml:space="preserve">
Sólo para Fuerza Motriz (Cargas Puntuales)</t>
        </r>
      </text>
    </comment>
    <comment ref="C10" authorId="1">
      <text>
        <r>
          <rPr>
            <sz val="8"/>
            <rFont val="Tahoma"/>
            <family val="0"/>
          </rPr>
          <t xml:space="preserve">P = Pre ensamblado
S = Sintenax
</t>
        </r>
      </text>
    </comment>
  </commentList>
</comments>
</file>

<file path=xl/sharedStrings.xml><?xml version="1.0" encoding="utf-8"?>
<sst xmlns="http://schemas.openxmlformats.org/spreadsheetml/2006/main" count="114" uniqueCount="64">
  <si>
    <t>A</t>
  </si>
  <si>
    <t>%</t>
  </si>
  <si>
    <t>Sección</t>
  </si>
  <si>
    <t>mm2</t>
  </si>
  <si>
    <t>Longitud</t>
  </si>
  <si>
    <t>m</t>
  </si>
  <si>
    <t>R</t>
  </si>
  <si>
    <t>X</t>
  </si>
  <si>
    <t>S50</t>
  </si>
  <si>
    <t>S70</t>
  </si>
  <si>
    <t>S95</t>
  </si>
  <si>
    <t>P50</t>
  </si>
  <si>
    <t>P70</t>
  </si>
  <si>
    <t>P95</t>
  </si>
  <si>
    <t>Conductor</t>
  </si>
  <si>
    <t>S120</t>
  </si>
  <si>
    <t>S35</t>
  </si>
  <si>
    <t>P35</t>
  </si>
  <si>
    <t>Potencia</t>
  </si>
  <si>
    <t>mΩ/m</t>
  </si>
  <si>
    <t>V</t>
  </si>
  <si>
    <t>Tensión Nominal</t>
  </si>
  <si>
    <t>P25</t>
  </si>
  <si>
    <t>P2x4</t>
  </si>
  <si>
    <t>P4x6</t>
  </si>
  <si>
    <t>P4x10</t>
  </si>
  <si>
    <t>S25</t>
  </si>
  <si>
    <t>S16</t>
  </si>
  <si>
    <t>S10</t>
  </si>
  <si>
    <t>S6</t>
  </si>
  <si>
    <t>S4</t>
  </si>
  <si>
    <t>S2.5</t>
  </si>
  <si>
    <t>S150</t>
  </si>
  <si>
    <t>S1.5</t>
  </si>
  <si>
    <t>S185</t>
  </si>
  <si>
    <t>I</t>
  </si>
  <si>
    <r>
      <t xml:space="preserve">Cos </t>
    </r>
    <r>
      <rPr>
        <sz val="12"/>
        <rFont val="Arial"/>
        <family val="2"/>
      </rPr>
      <t>φ</t>
    </r>
  </si>
  <si>
    <t>kW</t>
  </si>
  <si>
    <t>Datos del Conductor</t>
  </si>
  <si>
    <t>Tipo de Conductor</t>
  </si>
  <si>
    <t>Cantidad de Conductores por Fase</t>
  </si>
  <si>
    <t>Datos de la Carga</t>
  </si>
  <si>
    <t>ΔV</t>
  </si>
  <si>
    <t>Trifásico</t>
  </si>
  <si>
    <t>Monofásico</t>
  </si>
  <si>
    <t>r</t>
  </si>
  <si>
    <t>x</t>
  </si>
  <si>
    <t>S = Conductor tipo Sintenax</t>
  </si>
  <si>
    <t>P = Conductor Preensamblado</t>
  </si>
  <si>
    <t>Cobre</t>
  </si>
  <si>
    <t>Aluminio</t>
  </si>
  <si>
    <t>Material</t>
  </si>
  <si>
    <t>ΔV %</t>
  </si>
  <si>
    <t>ΔV % Arranque</t>
  </si>
  <si>
    <t>ΔV % Admisibles (Asociación Electrotécnica Argentina)</t>
  </si>
  <si>
    <t>ΔV % &lt; 3 % para Iluminación</t>
  </si>
  <si>
    <t>ΔV % &lt; 5 % para Fuerza Motriz</t>
  </si>
  <si>
    <t>ΔV % &lt; 15 % para Fuerza Motriz durante el Arranque</t>
  </si>
  <si>
    <r>
      <t xml:space="preserve">Coseno </t>
    </r>
    <r>
      <rPr>
        <b/>
        <sz val="12"/>
        <rFont val="Arial"/>
        <family val="2"/>
      </rPr>
      <t>φ</t>
    </r>
  </si>
  <si>
    <r>
      <t xml:space="preserve">Seno </t>
    </r>
    <r>
      <rPr>
        <b/>
        <sz val="12"/>
        <rFont val="Arial"/>
        <family val="2"/>
      </rPr>
      <t>φ</t>
    </r>
  </si>
  <si>
    <t xml:space="preserve"> </t>
  </si>
  <si>
    <t>CALCULO DE CONDUCTORES</t>
  </si>
  <si>
    <t>Tipo de conductor</t>
  </si>
  <si>
    <t>Volt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</si>
</sst>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"/>
    <numFmt numFmtId="192" formatCode="0.0000000"/>
    <numFmt numFmtId="193" formatCode="0.000000"/>
    <numFmt numFmtId="194" formatCode="0.00000"/>
    <numFmt numFmtId="195" formatCode="0.0000"/>
    <numFmt numFmtId="196" formatCode="0.00000000"/>
    <numFmt numFmtId="197" formatCode="0.0%"/>
    <numFmt numFmtId="198" formatCode="0.0000000000"/>
    <numFmt numFmtId="199" formatCode="0.00000000000"/>
    <numFmt numFmtId="200" formatCode="0.000000000000"/>
    <numFmt numFmtId="201" formatCode="0.000000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195" fontId="0" fillId="0" borderId="0" xfId="0" applyNumberFormat="1" applyAlignment="1">
      <alignment horizontal="right"/>
    </xf>
    <xf numFmtId="19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91" fontId="0" fillId="0" borderId="0" xfId="0" applyNumberFormat="1" applyAlignment="1">
      <alignment horizontal="right"/>
    </xf>
    <xf numFmtId="191" fontId="0" fillId="0" borderId="0" xfId="0" applyNumberFormat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86" fontId="2" fillId="0" borderId="19" xfId="0" applyNumberFormat="1" applyFon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6" fontId="2" fillId="0" borderId="19" xfId="55" applyNumberFormat="1" applyFont="1" applyBorder="1" applyAlignment="1">
      <alignment/>
    </xf>
    <xf numFmtId="186" fontId="2" fillId="0" borderId="29" xfId="55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30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5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2" fontId="0" fillId="0" borderId="37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0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86" fontId="2" fillId="0" borderId="29" xfId="55" applyNumberFormat="1" applyFont="1" applyFill="1" applyBorder="1" applyAlignment="1">
      <alignment/>
    </xf>
    <xf numFmtId="186" fontId="0" fillId="0" borderId="15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34" borderId="41" xfId="0" applyFont="1" applyFill="1" applyBorder="1" applyAlignment="1" applyProtection="1">
      <alignment horizontal="right"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right" vertical="center" wrapText="1"/>
      <protection locked="0"/>
    </xf>
    <xf numFmtId="0" fontId="46" fillId="0" borderId="0" xfId="0" applyFont="1" applyBorder="1" applyAlignment="1">
      <alignment/>
    </xf>
    <xf numFmtId="186" fontId="4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2" max="2" width="16.57421875" style="1" customWidth="1"/>
    <col min="3" max="3" width="7.8515625" style="0" customWidth="1"/>
    <col min="4" max="4" width="7.28125" style="0" customWidth="1"/>
    <col min="5" max="5" width="13.00390625" style="0" customWidth="1"/>
    <col min="6" max="6" width="10.8515625" style="0" customWidth="1"/>
    <col min="7" max="7" width="17.7109375" style="0" customWidth="1"/>
    <col min="8" max="8" width="16.57421875" style="0" customWidth="1"/>
    <col min="9" max="9" width="13.7109375" style="0" customWidth="1"/>
    <col min="11" max="11" width="13.00390625" style="0" customWidth="1"/>
    <col min="12" max="12" width="16.28125" style="0" customWidth="1"/>
  </cols>
  <sheetData>
    <row r="1" ht="13.5" thickBot="1">
      <c r="A1" t="s">
        <v>60</v>
      </c>
    </row>
    <row r="2" spans="2:10" ht="13.5" thickBot="1">
      <c r="B2" s="68" t="s">
        <v>43</v>
      </c>
      <c r="C2" s="69"/>
      <c r="D2" s="70"/>
      <c r="E2" s="58"/>
      <c r="F2" s="58"/>
      <c r="H2" s="68" t="s">
        <v>44</v>
      </c>
      <c r="I2" s="69"/>
      <c r="J2" s="70"/>
    </row>
    <row r="3" spans="2:10" ht="13.5" thickBot="1">
      <c r="B3" s="68" t="s">
        <v>41</v>
      </c>
      <c r="C3" s="69"/>
      <c r="D3" s="70"/>
      <c r="E3" s="58"/>
      <c r="F3" s="58"/>
      <c r="H3" s="68" t="s">
        <v>41</v>
      </c>
      <c r="I3" s="69"/>
      <c r="J3" s="70"/>
    </row>
    <row r="4" spans="2:10" ht="12.75">
      <c r="B4" s="8" t="s">
        <v>18</v>
      </c>
      <c r="C4" s="62">
        <v>150</v>
      </c>
      <c r="D4" s="7" t="s">
        <v>37</v>
      </c>
      <c r="E4" s="17"/>
      <c r="F4" s="17"/>
      <c r="H4" s="8" t="s">
        <v>18</v>
      </c>
      <c r="I4" s="62">
        <v>10</v>
      </c>
      <c r="J4" s="7" t="s">
        <v>37</v>
      </c>
    </row>
    <row r="5" spans="2:10" ht="12.75">
      <c r="B5" s="9" t="s">
        <v>21</v>
      </c>
      <c r="C5" s="63">
        <v>380</v>
      </c>
      <c r="D5" s="5" t="s">
        <v>20</v>
      </c>
      <c r="E5" s="17"/>
      <c r="F5" s="17"/>
      <c r="H5" s="9" t="s">
        <v>21</v>
      </c>
      <c r="I5" s="63">
        <v>220</v>
      </c>
      <c r="J5" s="5" t="s">
        <v>20</v>
      </c>
    </row>
    <row r="6" spans="2:10" ht="15">
      <c r="B6" s="9" t="s">
        <v>36</v>
      </c>
      <c r="C6" s="63">
        <v>0.8</v>
      </c>
      <c r="D6" s="5"/>
      <c r="E6" s="17"/>
      <c r="F6" s="17"/>
      <c r="H6" s="9" t="s">
        <v>36</v>
      </c>
      <c r="I6" s="63">
        <v>0.8</v>
      </c>
      <c r="J6" s="5"/>
    </row>
    <row r="7" spans="2:10" ht="12.75">
      <c r="B7" s="9" t="s">
        <v>35</v>
      </c>
      <c r="C7" s="57">
        <f>+C4/C5/3^0.5/C6*1000</f>
        <v>284.8767775606706</v>
      </c>
      <c r="D7" s="5" t="s">
        <v>0</v>
      </c>
      <c r="E7" s="17"/>
      <c r="F7" s="17"/>
      <c r="H7" s="9" t="s">
        <v>35</v>
      </c>
      <c r="I7" s="57">
        <f>+I4/I5/I6*1000</f>
        <v>56.81818181818181</v>
      </c>
      <c r="J7" s="5" t="s">
        <v>0</v>
      </c>
    </row>
    <row r="8" spans="2:10" ht="13.5" thickBot="1">
      <c r="B8" s="16"/>
      <c r="C8" s="17"/>
      <c r="D8" s="18"/>
      <c r="E8" s="17"/>
      <c r="F8" s="17"/>
      <c r="H8" s="16"/>
      <c r="I8" s="17"/>
      <c r="J8" s="18"/>
    </row>
    <row r="9" spans="2:10" ht="13.5" thickBot="1">
      <c r="B9" s="68" t="s">
        <v>38</v>
      </c>
      <c r="C9" s="69"/>
      <c r="D9" s="70"/>
      <c r="E9" s="58"/>
      <c r="F9" s="58"/>
      <c r="H9" s="68" t="s">
        <v>38</v>
      </c>
      <c r="I9" s="69"/>
      <c r="J9" s="70"/>
    </row>
    <row r="10" spans="2:10" ht="12.75">
      <c r="B10" s="8" t="s">
        <v>2</v>
      </c>
      <c r="C10" s="61" t="s">
        <v>22</v>
      </c>
      <c r="D10" s="7" t="s">
        <v>3</v>
      </c>
      <c r="E10" s="17"/>
      <c r="F10" s="17"/>
      <c r="H10" s="8" t="s">
        <v>2</v>
      </c>
      <c r="I10" s="61" t="s">
        <v>26</v>
      </c>
      <c r="J10" s="7" t="s">
        <v>3</v>
      </c>
    </row>
    <row r="11" spans="2:10" ht="12.75">
      <c r="B11" s="9" t="s">
        <v>4</v>
      </c>
      <c r="C11" s="63">
        <v>35</v>
      </c>
      <c r="D11" s="5" t="s">
        <v>5</v>
      </c>
      <c r="E11" s="17"/>
      <c r="F11" s="17"/>
      <c r="H11" s="9" t="s">
        <v>4</v>
      </c>
      <c r="I11" s="63">
        <v>22</v>
      </c>
      <c r="J11" s="5" t="s">
        <v>5</v>
      </c>
    </row>
    <row r="12" spans="2:10" ht="25.5">
      <c r="B12" s="9" t="s">
        <v>39</v>
      </c>
      <c r="C12" s="63">
        <v>1</v>
      </c>
      <c r="D12" s="5"/>
      <c r="E12" s="17"/>
      <c r="F12" s="17"/>
      <c r="H12" s="9" t="s">
        <v>39</v>
      </c>
      <c r="I12" s="63">
        <v>1</v>
      </c>
      <c r="J12" s="5"/>
    </row>
    <row r="13" spans="2:10" ht="38.25">
      <c r="B13" s="9" t="s">
        <v>40</v>
      </c>
      <c r="C13" s="64">
        <v>1</v>
      </c>
      <c r="D13" s="5"/>
      <c r="E13" s="17"/>
      <c r="F13" s="17"/>
      <c r="H13" s="9" t="s">
        <v>40</v>
      </c>
      <c r="I13" s="64">
        <v>1</v>
      </c>
      <c r="J13" s="5"/>
    </row>
    <row r="14" spans="2:10" ht="15">
      <c r="B14" s="29" t="s">
        <v>45</v>
      </c>
      <c r="C14" s="10">
        <f>+VLOOKUP($C$10,'Datos Cables'!$A$4:$C$30,2,FALSE)/C13</f>
        <v>1.394</v>
      </c>
      <c r="D14" s="5" t="s">
        <v>19</v>
      </c>
      <c r="E14" s="17"/>
      <c r="F14" s="17"/>
      <c r="H14" s="29" t="s">
        <v>45</v>
      </c>
      <c r="I14" s="10">
        <f>+VLOOKUP($I$10,'Datos Cables'!$A$4:$C$30,2,FALSE)/I13</f>
        <v>0.933</v>
      </c>
      <c r="J14" s="5" t="s">
        <v>19</v>
      </c>
    </row>
    <row r="15" spans="2:10" ht="15.75" thickBot="1">
      <c r="B15" s="30" t="s">
        <v>46</v>
      </c>
      <c r="C15" s="11">
        <f>IF(C12=2,VLOOKUP($C$10,'Datos Cables'!$A$4:$C$30,3,FALSE)/C13,VLOOKUP($C$10,'Datos Cables'!$A$4:$D$30,4,FALSE)/C13)</f>
        <v>0</v>
      </c>
      <c r="D15" s="6" t="s">
        <v>19</v>
      </c>
      <c r="E15" s="17"/>
      <c r="F15" s="17"/>
      <c r="H15" s="31" t="s">
        <v>46</v>
      </c>
      <c r="I15" s="27">
        <f>IF(I12=2,VLOOKUP($I$10,'Datos Cables'!$A$4:$C$30,3,FALSE)/I13,VLOOKUP($I$10,'Datos Cables'!$A$4:$D$30,4,FALSE)/I13)</f>
        <v>0.154</v>
      </c>
      <c r="J15" s="28" t="s">
        <v>19</v>
      </c>
    </row>
    <row r="16" spans="2:10" ht="12.75">
      <c r="B16" s="20"/>
      <c r="C16" s="21"/>
      <c r="D16" s="22"/>
      <c r="E16" s="17"/>
      <c r="F16" s="17"/>
      <c r="H16" s="20"/>
      <c r="I16" s="21"/>
      <c r="J16" s="22"/>
    </row>
    <row r="17" spans="2:12" ht="12.75">
      <c r="B17" s="23" t="s">
        <v>42</v>
      </c>
      <c r="C17" s="19">
        <f>3^0.5*C7*C11*(C14*C6+C15*SIN(ACOS(C6)))/1000</f>
        <v>19.259210526315787</v>
      </c>
      <c r="D17" s="24" t="s">
        <v>20</v>
      </c>
      <c r="E17" s="66">
        <f>C5-C17</f>
        <v>360.74078947368423</v>
      </c>
      <c r="F17" s="60" t="s">
        <v>63</v>
      </c>
      <c r="H17" s="23" t="s">
        <v>42</v>
      </c>
      <c r="I17" s="19">
        <f>2*I7*I11*(I14*I6+I15*SIN(ACOS(I6)))/1000</f>
        <v>2.097</v>
      </c>
      <c r="J17" s="24" t="s">
        <v>20</v>
      </c>
      <c r="K17" s="66">
        <f>I5-I17</f>
        <v>217.903</v>
      </c>
      <c r="L17" s="60" t="s">
        <v>63</v>
      </c>
    </row>
    <row r="18" spans="2:12" ht="13.5" thickBot="1">
      <c r="B18" s="23" t="s">
        <v>52</v>
      </c>
      <c r="C18" s="35">
        <f>+C17/C5*100</f>
        <v>5.068213296398891</v>
      </c>
      <c r="D18" s="24" t="s">
        <v>1</v>
      </c>
      <c r="E18" s="65" t="str">
        <f>IF(C18&gt;3,"Exedido Ilum","")</f>
        <v>Exedido Ilum</v>
      </c>
      <c r="F18" s="65" t="str">
        <f>IF(C18&gt;5,"Exedido F.motriz","")</f>
        <v>Exedido F.motriz</v>
      </c>
      <c r="H18" s="25" t="s">
        <v>42</v>
      </c>
      <c r="I18" s="36">
        <f>+I17/I5*100</f>
        <v>0.9531818181818181</v>
      </c>
      <c r="J18" s="26" t="s">
        <v>1</v>
      </c>
      <c r="K18" s="65">
        <f>IF(I18&gt;3,"Exedido Ilum","")</f>
      </c>
      <c r="L18" s="65">
        <f>IF(I18&gt;5,"Exedido F.motriz","")</f>
      </c>
    </row>
    <row r="19" spans="2:6" ht="26.25" thickBot="1">
      <c r="B19" s="25" t="s">
        <v>53</v>
      </c>
      <c r="C19" s="56">
        <f>+C18*7</f>
        <v>35.477493074792235</v>
      </c>
      <c r="D19" s="26" t="s">
        <v>1</v>
      </c>
      <c r="E19" s="65" t="str">
        <f>IF(C19&gt;15,"Exedido","")</f>
        <v>Exedido</v>
      </c>
      <c r="F19" s="59"/>
    </row>
    <row r="20" ht="12.75">
      <c r="I20" s="15"/>
    </row>
    <row r="21" ht="13.5" thickBot="1"/>
    <row r="22" spans="3:8" ht="13.5" thickBot="1">
      <c r="C22" s="44" t="s">
        <v>54</v>
      </c>
      <c r="D22" s="45"/>
      <c r="E22" s="45"/>
      <c r="F22" s="45"/>
      <c r="G22" s="45"/>
      <c r="H22" s="46"/>
    </row>
    <row r="23" spans="3:8" ht="12.75">
      <c r="C23" s="38" t="s">
        <v>55</v>
      </c>
      <c r="D23" s="39"/>
      <c r="E23" s="39"/>
      <c r="F23" s="39"/>
      <c r="G23" s="39"/>
      <c r="H23" s="40"/>
    </row>
    <row r="24" spans="3:8" ht="12.75">
      <c r="C24" s="38" t="s">
        <v>56</v>
      </c>
      <c r="D24" s="39"/>
      <c r="E24" s="39"/>
      <c r="F24" s="39"/>
      <c r="G24" s="39"/>
      <c r="H24" s="40"/>
    </row>
    <row r="25" spans="2:8" ht="13.5" thickBot="1">
      <c r="B25" s="37"/>
      <c r="C25" s="41" t="s">
        <v>57</v>
      </c>
      <c r="D25" s="42"/>
      <c r="E25" s="42"/>
      <c r="F25" s="42"/>
      <c r="G25" s="42"/>
      <c r="H25" s="43"/>
    </row>
    <row r="26" ht="12.75">
      <c r="B26" s="37"/>
    </row>
    <row r="27" ht="12.75">
      <c r="B27" s="37"/>
    </row>
    <row r="28" ht="12.75">
      <c r="B28" s="37"/>
    </row>
    <row r="29" spans="2:3" ht="12.75">
      <c r="B29" s="37"/>
      <c r="C29" t="s">
        <v>61</v>
      </c>
    </row>
    <row r="30" ht="12.75">
      <c r="B30" s="37"/>
    </row>
  </sheetData>
  <sheetProtection password="CC3D" sheet="1" selectLockedCells="1"/>
  <mergeCells count="6">
    <mergeCell ref="B3:D3"/>
    <mergeCell ref="B9:D9"/>
    <mergeCell ref="B2:D2"/>
    <mergeCell ref="H2:J2"/>
    <mergeCell ref="H3:J3"/>
    <mergeCell ref="H9:J9"/>
  </mergeCells>
  <dataValidations count="2">
    <dataValidation type="list" allowBlank="1" showInputMessage="1" showErrorMessage="1" sqref="C10 I10">
      <formula1>Datos</formula1>
    </dataValidation>
    <dataValidation type="list" allowBlank="1" showInputMessage="1" showErrorMessage="1" sqref="C12 I12">
      <formula1>Tipo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5.00390625" style="0" customWidth="1"/>
    <col min="2" max="2" width="11.57421875" style="0" customWidth="1"/>
    <col min="7" max="7" width="19.57421875" style="0" customWidth="1"/>
  </cols>
  <sheetData>
    <row r="3" spans="1:4" ht="12.75">
      <c r="A3" s="12"/>
      <c r="B3" s="12"/>
      <c r="C3" s="12">
        <v>4</v>
      </c>
      <c r="D3" s="12">
        <v>1</v>
      </c>
    </row>
    <row r="4" spans="1:7" ht="12.75">
      <c r="A4" s="13" t="s">
        <v>14</v>
      </c>
      <c r="B4" s="13" t="s">
        <v>6</v>
      </c>
      <c r="C4" s="13" t="s">
        <v>7</v>
      </c>
      <c r="D4" s="13" t="s">
        <v>7</v>
      </c>
      <c r="E4" s="33" t="s">
        <v>51</v>
      </c>
      <c r="G4" s="13" t="s">
        <v>62</v>
      </c>
    </row>
    <row r="5" spans="1:7" ht="12.75">
      <c r="A5" s="13" t="s">
        <v>33</v>
      </c>
      <c r="B5" s="14">
        <v>15.9</v>
      </c>
      <c r="C5" s="3">
        <v>0.108</v>
      </c>
      <c r="D5" s="4">
        <v>0.191</v>
      </c>
      <c r="E5" s="34" t="s">
        <v>49</v>
      </c>
      <c r="G5">
        <v>1</v>
      </c>
    </row>
    <row r="6" spans="1:7" ht="12.75">
      <c r="A6" s="13" t="s">
        <v>31</v>
      </c>
      <c r="B6" s="14">
        <v>9.55</v>
      </c>
      <c r="C6" s="3">
        <v>0.0995</v>
      </c>
      <c r="D6" s="4">
        <v>0.19</v>
      </c>
      <c r="E6" s="34" t="s">
        <v>49</v>
      </c>
      <c r="G6">
        <v>2</v>
      </c>
    </row>
    <row r="7" spans="1:5" ht="12.75">
      <c r="A7" s="13" t="s">
        <v>30</v>
      </c>
      <c r="B7" s="14">
        <v>5.92</v>
      </c>
      <c r="C7" s="3">
        <v>0.0991</v>
      </c>
      <c r="D7" s="4">
        <v>0.189</v>
      </c>
      <c r="E7" s="34" t="s">
        <v>49</v>
      </c>
    </row>
    <row r="8" spans="1:5" ht="12.75">
      <c r="A8" s="13" t="s">
        <v>29</v>
      </c>
      <c r="B8" s="14">
        <v>3.95</v>
      </c>
      <c r="C8" s="3">
        <v>0.0901</v>
      </c>
      <c r="D8" s="4">
        <v>0.18</v>
      </c>
      <c r="E8" s="34" t="s">
        <v>49</v>
      </c>
    </row>
    <row r="9" spans="1:5" ht="12.75">
      <c r="A9" s="13" t="s">
        <v>28</v>
      </c>
      <c r="B9" s="14">
        <v>2.29</v>
      </c>
      <c r="C9" s="3">
        <v>0.086</v>
      </c>
      <c r="D9" s="4">
        <v>0.17</v>
      </c>
      <c r="E9" s="34" t="s">
        <v>49</v>
      </c>
    </row>
    <row r="10" spans="1:5" ht="12.75">
      <c r="A10" s="13" t="s">
        <v>27</v>
      </c>
      <c r="B10" s="14">
        <v>1.45</v>
      </c>
      <c r="C10" s="3">
        <v>0.0813</v>
      </c>
      <c r="D10" s="4">
        <v>0.162</v>
      </c>
      <c r="E10" s="67" t="s">
        <v>49</v>
      </c>
    </row>
    <row r="11" spans="1:5" ht="12.75">
      <c r="A11" s="13" t="s">
        <v>26</v>
      </c>
      <c r="B11" s="14">
        <v>0.933</v>
      </c>
      <c r="C11" s="3">
        <v>0.078</v>
      </c>
      <c r="D11" s="4">
        <v>0.154</v>
      </c>
      <c r="E11" s="34" t="s">
        <v>49</v>
      </c>
    </row>
    <row r="12" spans="1:5" ht="12.75">
      <c r="A12" s="13" t="s">
        <v>16</v>
      </c>
      <c r="B12" s="14">
        <v>0.663</v>
      </c>
      <c r="C12" s="3">
        <v>0.076</v>
      </c>
      <c r="D12" s="4">
        <v>0.147</v>
      </c>
      <c r="E12" s="34" t="s">
        <v>49</v>
      </c>
    </row>
    <row r="13" spans="1:5" ht="12.75">
      <c r="A13" s="13" t="s">
        <v>8</v>
      </c>
      <c r="B13" s="15">
        <v>0.464</v>
      </c>
      <c r="C13" s="4">
        <v>0.0777</v>
      </c>
      <c r="D13" s="4">
        <v>0.143</v>
      </c>
      <c r="E13" s="34" t="s">
        <v>49</v>
      </c>
    </row>
    <row r="14" spans="1:5" ht="12.75">
      <c r="A14" s="13" t="s">
        <v>9</v>
      </c>
      <c r="B14" s="15">
        <v>0.321</v>
      </c>
      <c r="C14" s="4">
        <v>0.0776</v>
      </c>
      <c r="D14" s="4">
        <v>0.142</v>
      </c>
      <c r="E14" s="34" t="s">
        <v>49</v>
      </c>
    </row>
    <row r="15" spans="1:5" ht="12.75">
      <c r="A15" s="13" t="s">
        <v>10</v>
      </c>
      <c r="B15" s="15">
        <v>0.232</v>
      </c>
      <c r="C15" s="4">
        <v>0.0733</v>
      </c>
      <c r="D15" s="4">
        <v>0.139</v>
      </c>
      <c r="E15" s="34" t="s">
        <v>49</v>
      </c>
    </row>
    <row r="16" spans="1:5" ht="12.75">
      <c r="A16" s="13" t="s">
        <v>15</v>
      </c>
      <c r="B16" s="15">
        <v>0.184</v>
      </c>
      <c r="C16" s="4">
        <v>0.0729</v>
      </c>
      <c r="D16" s="4">
        <v>0.139</v>
      </c>
      <c r="E16" s="34" t="s">
        <v>49</v>
      </c>
    </row>
    <row r="17" spans="1:5" ht="12.75">
      <c r="A17" s="13" t="s">
        <v>32</v>
      </c>
      <c r="B17" s="15">
        <v>0.15</v>
      </c>
      <c r="C17" s="4">
        <v>0.072</v>
      </c>
      <c r="D17" s="4">
        <v>0.139</v>
      </c>
      <c r="E17" s="34" t="s">
        <v>49</v>
      </c>
    </row>
    <row r="18" spans="1:5" ht="12.75">
      <c r="A18" s="13" t="s">
        <v>34</v>
      </c>
      <c r="B18" s="15">
        <v>0.121</v>
      </c>
      <c r="C18" s="4">
        <v>0.072</v>
      </c>
      <c r="D18" s="4">
        <v>0.137</v>
      </c>
      <c r="E18" s="34" t="s">
        <v>49</v>
      </c>
    </row>
    <row r="19" spans="1:5" ht="12.75">
      <c r="A19" s="13" t="s">
        <v>23</v>
      </c>
      <c r="B19" s="15">
        <v>5.92</v>
      </c>
      <c r="C19" s="4">
        <v>0.0991</v>
      </c>
      <c r="D19" s="4"/>
      <c r="E19" s="34" t="s">
        <v>49</v>
      </c>
    </row>
    <row r="20" spans="1:5" ht="12.75">
      <c r="A20" s="13" t="s">
        <v>24</v>
      </c>
      <c r="B20" s="15">
        <v>3.95</v>
      </c>
      <c r="C20" s="4">
        <v>0.0901</v>
      </c>
      <c r="D20" s="4"/>
      <c r="E20" s="34" t="s">
        <v>49</v>
      </c>
    </row>
    <row r="21" spans="1:5" ht="12.75">
      <c r="A21" s="13" t="s">
        <v>25</v>
      </c>
      <c r="B21" s="15">
        <v>2.29</v>
      </c>
      <c r="C21" s="4">
        <v>0.086</v>
      </c>
      <c r="D21" s="4"/>
      <c r="E21" s="34" t="s">
        <v>49</v>
      </c>
    </row>
    <row r="22" spans="1:5" ht="12.75">
      <c r="A22" s="13" t="s">
        <v>22</v>
      </c>
      <c r="B22" s="15">
        <v>1.394</v>
      </c>
      <c r="C22" s="4">
        <v>0.0973</v>
      </c>
      <c r="D22" s="4"/>
      <c r="E22" s="34" t="s">
        <v>50</v>
      </c>
    </row>
    <row r="23" spans="1:5" ht="12.75">
      <c r="A23" s="13" t="s">
        <v>17</v>
      </c>
      <c r="B23" s="15">
        <v>1.008</v>
      </c>
      <c r="C23" s="4">
        <v>0.088</v>
      </c>
      <c r="D23" s="4"/>
      <c r="E23" s="34" t="s">
        <v>50</v>
      </c>
    </row>
    <row r="24" spans="1:5" ht="12.75">
      <c r="A24" s="13" t="s">
        <v>11</v>
      </c>
      <c r="B24" s="15">
        <v>0.745</v>
      </c>
      <c r="C24" s="4">
        <v>0.086</v>
      </c>
      <c r="D24" s="4"/>
      <c r="E24" s="34" t="s">
        <v>50</v>
      </c>
    </row>
    <row r="25" spans="1:5" ht="12.75">
      <c r="A25" s="13" t="s">
        <v>12</v>
      </c>
      <c r="B25" s="15">
        <v>0.515</v>
      </c>
      <c r="C25" s="4">
        <v>0.085</v>
      </c>
      <c r="D25" s="4"/>
      <c r="E25" s="34" t="s">
        <v>50</v>
      </c>
    </row>
    <row r="26" spans="1:5" ht="12.75">
      <c r="A26" s="13" t="s">
        <v>13</v>
      </c>
      <c r="B26" s="15">
        <v>0.373</v>
      </c>
      <c r="C26" s="4">
        <v>0.084</v>
      </c>
      <c r="D26" s="4"/>
      <c r="E26" s="34" t="s">
        <v>50</v>
      </c>
    </row>
    <row r="27" ht="12.75">
      <c r="A27" s="2"/>
    </row>
    <row r="28" spans="1:3" ht="12.75">
      <c r="A28" s="32" t="s">
        <v>47</v>
      </c>
      <c r="B28" s="2"/>
      <c r="C28" s="2"/>
    </row>
    <row r="29" ht="12.75">
      <c r="A29" s="32" t="s">
        <v>48</v>
      </c>
    </row>
  </sheetData>
  <sheetProtection password="CC3D" sheet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4"/>
  <sheetViews>
    <sheetView zoomScalePageLayoutView="0" workbookViewId="0" topLeftCell="A1">
      <selection activeCell="C3" sqref="C3"/>
    </sheetView>
  </sheetViews>
  <sheetFormatPr defaultColWidth="11.421875" defaultRowHeight="12.75"/>
  <sheetData>
    <row r="2" ht="13.5" thickBot="1"/>
    <row r="3" spans="2:3" ht="16.5" thickBot="1">
      <c r="B3" s="47" t="s">
        <v>58</v>
      </c>
      <c r="C3" s="48" t="s">
        <v>59</v>
      </c>
    </row>
    <row r="4" spans="2:3" ht="12.75">
      <c r="B4" s="49">
        <v>1</v>
      </c>
      <c r="C4" s="50">
        <f>+SIN(ACOS(B4))</f>
        <v>0</v>
      </c>
    </row>
    <row r="5" spans="2:3" ht="12.75">
      <c r="B5" s="51">
        <v>0.9</v>
      </c>
      <c r="C5" s="52">
        <f aca="true" t="shared" si="0" ref="C5:C14">+SIN(ACOS(B5))</f>
        <v>0.4358898943540673</v>
      </c>
    </row>
    <row r="6" spans="2:3" ht="12.75">
      <c r="B6" s="53">
        <v>0.8</v>
      </c>
      <c r="C6" s="52">
        <f t="shared" si="0"/>
        <v>0.5999999999999999</v>
      </c>
    </row>
    <row r="7" spans="2:3" ht="12.75">
      <c r="B7" s="51">
        <v>0.7</v>
      </c>
      <c r="C7" s="52">
        <f t="shared" si="0"/>
        <v>0.714142842854285</v>
      </c>
    </row>
    <row r="8" spans="2:3" ht="12.75">
      <c r="B8" s="53">
        <v>0.6</v>
      </c>
      <c r="C8" s="52">
        <f t="shared" si="0"/>
        <v>0.7999999999999999</v>
      </c>
    </row>
    <row r="9" spans="2:3" ht="12.75">
      <c r="B9" s="51">
        <v>0.5</v>
      </c>
      <c r="C9" s="52">
        <f t="shared" si="0"/>
        <v>0.8660254037844386</v>
      </c>
    </row>
    <row r="10" spans="2:3" ht="12.75">
      <c r="B10" s="53">
        <v>0.4</v>
      </c>
      <c r="C10" s="52">
        <f t="shared" si="0"/>
        <v>0.916515138991168</v>
      </c>
    </row>
    <row r="11" spans="2:3" ht="12.75">
      <c r="B11" s="51">
        <v>0.3</v>
      </c>
      <c r="C11" s="52">
        <f t="shared" si="0"/>
        <v>0.9539392014169457</v>
      </c>
    </row>
    <row r="12" spans="2:3" ht="12.75">
      <c r="B12" s="53">
        <v>0.2</v>
      </c>
      <c r="C12" s="52">
        <f t="shared" si="0"/>
        <v>0.9797958971132712</v>
      </c>
    </row>
    <row r="13" spans="2:3" ht="12.75">
      <c r="B13" s="51">
        <v>0.1</v>
      </c>
      <c r="C13" s="52">
        <f t="shared" si="0"/>
        <v>0.99498743710662</v>
      </c>
    </row>
    <row r="14" spans="2:3" ht="13.5" thickBot="1">
      <c r="B14" s="54">
        <v>0</v>
      </c>
      <c r="C14" s="55">
        <f t="shared" si="0"/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Eléctrica de Río Grande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Salvaña</dc:creator>
  <cp:keywords/>
  <dc:description/>
  <cp:lastModifiedBy>BSE</cp:lastModifiedBy>
  <cp:lastPrinted>2007-09-07T11:58:53Z</cp:lastPrinted>
  <dcterms:created xsi:type="dcterms:W3CDTF">2007-07-23T13:17:01Z</dcterms:created>
  <dcterms:modified xsi:type="dcterms:W3CDTF">2019-02-20T22:49:49Z</dcterms:modified>
  <cp:category/>
  <cp:version/>
  <cp:contentType/>
  <cp:contentStatus/>
</cp:coreProperties>
</file>